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arodriguezg\OneDrive - Summum\Documentos\SPR\@Proyectos\146 SeaOne Pto Solo\000 BillofServices\001 PO SPE 20-006 PtoSolo\"/>
    </mc:Choice>
  </mc:AlternateContent>
  <bookViews>
    <workbookView xWindow="0" yWindow="0" windowWidth="23040" windowHeight="9090"/>
  </bookViews>
  <sheets>
    <sheet name="Bill of Services" sheetId="1" r:id="rId1"/>
    <sheet name="Exhibit 1" sheetId="2" r:id="rId2"/>
  </sheets>
  <definedNames>
    <definedName name="_xlnm._FilterDatabase" localSheetId="1" hidden="1">'Exhibit 1'!$A$4:$U$43</definedName>
    <definedName name="_xlnm.Print_Area" localSheetId="1">'Exhibit 1'!$A$1:$R$52</definedName>
    <definedName name="Print_Area" localSheetId="1">'Exhibit 1'!$A$1:$R$52</definedName>
    <definedName name="Print_Titles" localSheetId="1">'Exhibit 1'!$1:$4</definedName>
    <definedName name="_xlnm.Print_Titles" localSheetId="1">'Exhibit 1'!$1:$4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O12" i="2"/>
  <c r="P12" i="2"/>
  <c r="N13" i="2"/>
  <c r="O13" i="2"/>
  <c r="P13" i="2"/>
  <c r="N14" i="2"/>
  <c r="O14" i="2"/>
  <c r="P14" i="2"/>
  <c r="N17" i="2"/>
  <c r="O17" i="2"/>
  <c r="P17" i="2"/>
  <c r="N18" i="2"/>
  <c r="O18" i="2"/>
  <c r="P18" i="2"/>
  <c r="N19" i="2"/>
  <c r="O19" i="2"/>
  <c r="P19" i="2"/>
  <c r="N20" i="2"/>
  <c r="O20" i="2"/>
  <c r="P20" i="2"/>
  <c r="N21" i="2"/>
  <c r="O21" i="2"/>
  <c r="P21" i="2"/>
  <c r="N24" i="2"/>
  <c r="O24" i="2"/>
  <c r="P24" i="2"/>
  <c r="N25" i="2"/>
  <c r="O25" i="2"/>
  <c r="P25" i="2"/>
  <c r="N28" i="2"/>
  <c r="O28" i="2"/>
  <c r="P28" i="2"/>
  <c r="N29" i="2"/>
  <c r="O29" i="2"/>
  <c r="P29" i="2"/>
  <c r="N33" i="2"/>
  <c r="O33" i="2"/>
  <c r="P33" i="2"/>
  <c r="N35" i="2"/>
  <c r="O35" i="2"/>
  <c r="P35" i="2"/>
  <c r="N36" i="2"/>
  <c r="O36" i="2"/>
  <c r="P36" i="2"/>
  <c r="N37" i="2"/>
  <c r="O37" i="2"/>
  <c r="P37" i="2"/>
  <c r="N39" i="2"/>
  <c r="O39" i="2"/>
  <c r="P39" i="2"/>
  <c r="N41" i="2"/>
  <c r="O41" i="2"/>
  <c r="P41" i="2"/>
  <c r="D37" i="1" l="1"/>
  <c r="C37" i="1"/>
  <c r="M43" i="2"/>
  <c r="O43" i="2" s="1"/>
  <c r="K43" i="2"/>
  <c r="I43" i="2"/>
  <c r="G43" i="2"/>
  <c r="E43" i="2"/>
  <c r="C43" i="2"/>
  <c r="P11" i="2"/>
  <c r="O11" i="2"/>
  <c r="N11" i="2"/>
  <c r="P10" i="2"/>
  <c r="O10" i="2"/>
  <c r="N10" i="2"/>
  <c r="P9" i="2"/>
  <c r="O9" i="2"/>
  <c r="N9" i="2"/>
  <c r="P8" i="2"/>
  <c r="O8" i="2"/>
  <c r="N8" i="2"/>
  <c r="N43" i="2" s="1"/>
  <c r="N44" i="2" s="1"/>
  <c r="P7" i="2"/>
  <c r="O7" i="2"/>
  <c r="N7" i="2"/>
  <c r="P5" i="2"/>
  <c r="P43" i="2" s="1"/>
  <c r="P44" i="2" s="1"/>
  <c r="O5" i="2"/>
  <c r="N5" i="2"/>
  <c r="D38" i="1" l="1"/>
  <c r="D39" i="1" s="1"/>
</calcChain>
</file>

<file path=xl/sharedStrings.xml><?xml version="1.0" encoding="utf-8"?>
<sst xmlns="http://schemas.openxmlformats.org/spreadsheetml/2006/main" count="141" uniqueCount="93">
  <si>
    <t>ID</t>
  </si>
  <si>
    <t>SCHEDULE</t>
  </si>
  <si>
    <t>POWER ELECTRICAL MGR
(ANDRES RODRIGUEZ)</t>
  </si>
  <si>
    <t>PROJECT MANAGER
(LUIS FERNANDO VESGA)</t>
  </si>
  <si>
    <t>PORT MANAGER
(ERIK GARRIDO)</t>
  </si>
  <si>
    <t>GEOTECHNICAL SUPERVISOR
(WILLIAM RUIZ)</t>
  </si>
  <si>
    <t>CIVIL/STRUCTURAL SPEC.
(MONIKA OLIVEROS)</t>
  </si>
  <si>
    <t>MAN-HOURS</t>
  </si>
  <si>
    <t>COST [COP]</t>
  </si>
  <si>
    <t>PROGRESS
(Note 1)</t>
  </si>
  <si>
    <t>COMMENTS</t>
  </si>
  <si>
    <t>MH</t>
  </si>
  <si>
    <t>RATE [COP]</t>
  </si>
  <si>
    <t>BUDGET</t>
  </si>
  <si>
    <t>INVESTED</t>
  </si>
  <si>
    <t>Schedule 1 - Owner's Requirements</t>
  </si>
  <si>
    <t>Schedule 2 - [Reserved]</t>
  </si>
  <si>
    <t>Out of SUMED Scope of Work</t>
  </si>
  <si>
    <t>Schedule 3 - Bill of Quantities and Tax Breakdown</t>
  </si>
  <si>
    <t>Schedule 4 - List of Contractor's Equipment</t>
  </si>
  <si>
    <t>Schedule 5 - Contractor's Technical Specification</t>
  </si>
  <si>
    <t>Schedule 6 - Contractual Time Schedule</t>
  </si>
  <si>
    <t>Schedule 7 – Owner’s Permits</t>
  </si>
  <si>
    <t>Schedule 8 – E&amp;S Documents</t>
  </si>
  <si>
    <t>Schedule 9 – Concession Agreement</t>
  </si>
  <si>
    <t>Schedule 10 – Milestone Payment Schedule</t>
  </si>
  <si>
    <t>Schedule 11 – Form of Performance Letter of Credit</t>
  </si>
  <si>
    <t>Under Legal Attorney.</t>
  </si>
  <si>
    <t>Schedule 12 – Form of Notice to Proceed</t>
  </si>
  <si>
    <t>Schedule 13 – Site</t>
  </si>
  <si>
    <t>Schedule 14a – Tests on Completion</t>
  </si>
  <si>
    <t>Schedule 14b – Tests after Completion</t>
  </si>
  <si>
    <t>Not considered in the initial Contract draft.</t>
  </si>
  <si>
    <t>Schedule 15a – LNTP Works</t>
  </si>
  <si>
    <t>Schedule 15b – Form of Limited Notice to Proceed</t>
  </si>
  <si>
    <t>Schedule 16a – Owner’s Insurance</t>
  </si>
  <si>
    <t>Schedule 16b – Contractor’s Insurance</t>
  </si>
  <si>
    <t>Schedule 17 – Interface Management</t>
  </si>
  <si>
    <t>Schedule 18 – Owner’s Representative’s, LTA’s, Lenders’ E&amp;S Adviser’s and Grantor’s Supervisor’s Duties and Responsibilities</t>
  </si>
  <si>
    <t>Schedule 19 – Form of Parent Company Guaranty</t>
  </si>
  <si>
    <t>Schedule 20 – Direct Agreement</t>
  </si>
  <si>
    <t>Schedule 21 – Relied Upon Data</t>
  </si>
  <si>
    <t>Schedule 22 – Day Work</t>
  </si>
  <si>
    <t>Schedule 23 – Form of Statement</t>
  </si>
  <si>
    <t>Schedule 24 – Dispute Adjudication Board</t>
  </si>
  <si>
    <t>Schedule 25 – Subcontractor Agreement Notice</t>
  </si>
  <si>
    <t>Schedule 26 – Tender Data</t>
  </si>
  <si>
    <t>Schedule 27 – Lenders’ Environmental and Social Requirements</t>
  </si>
  <si>
    <t>Schedule 28 – Pre-Agreed Subcontractors</t>
  </si>
  <si>
    <t>Schedule 29 – Designs and Drawings</t>
  </si>
  <si>
    <t>Schedule 30 – Footprints</t>
  </si>
  <si>
    <t>Schedule 31 – Form of Provisional Readiness Certificate</t>
  </si>
  <si>
    <t>Schedule 32 – Critical Supply List</t>
  </si>
  <si>
    <t>Schedule 33 – Indexation Formula</t>
  </si>
  <si>
    <t>Schedule 34 – Form of Interface Agreement</t>
  </si>
  <si>
    <t>Schedule 35 – Key Principles of Free Trade Zone Manual</t>
  </si>
  <si>
    <t>TOTAL</t>
  </si>
  <si>
    <r>
      <rPr>
        <b/>
        <u/>
        <sz val="10"/>
        <color theme="1"/>
        <rFont val="Times New Roman"/>
        <family val="1"/>
      </rPr>
      <t>NOTES</t>
    </r>
    <r>
      <rPr>
        <b/>
        <sz val="10"/>
        <color theme="1"/>
        <rFont val="Times New Roman"/>
        <family val="1"/>
      </rPr>
      <t>:</t>
    </r>
  </si>
  <si>
    <t>1) In accordance with SUMED's Standard Quality Plan, reported progress is 85% since it is expected to receive comments/feedback from SEAONE. Deliverables will be at 100% progress when comments would be included.</t>
  </si>
  <si>
    <t>2) Note that Schedules 14b and 15b were not included in the initial Contract draft.</t>
  </si>
  <si>
    <t>SUMED</t>
  </si>
  <si>
    <t>SUMMUM-EDIFICA JV</t>
  </si>
  <si>
    <t>BILL OF SERVICES</t>
  </si>
  <si>
    <t>Development of EPCICS Contract Schedules (various)</t>
  </si>
  <si>
    <t>INVESTED MH</t>
  </si>
  <si>
    <t>PRICE [COP$]</t>
  </si>
  <si>
    <t>REMARKS</t>
  </si>
  <si>
    <t>DELIVERABLE</t>
  </si>
  <si>
    <t>ITEM</t>
  </si>
  <si>
    <t>SUBTOTAL</t>
  </si>
  <si>
    <t>IVA (19%)</t>
  </si>
  <si>
    <t>For a detailed price breakdown of invested manhours, please refer to "Exhibit 1".</t>
  </si>
  <si>
    <t>Date:</t>
  </si>
  <si>
    <t>Prices are in Colombian Pesos (COP$).</t>
  </si>
  <si>
    <r>
      <rPr>
        <b/>
        <u/>
        <sz val="11"/>
        <color theme="1"/>
        <rFont val="Calibri"/>
        <family val="2"/>
        <scheme val="minor"/>
      </rPr>
      <t>NOTES</t>
    </r>
    <r>
      <rPr>
        <b/>
        <sz val="11"/>
        <color theme="1"/>
        <rFont val="Calibri"/>
        <family val="2"/>
        <scheme val="minor"/>
      </rPr>
      <t>:</t>
    </r>
  </si>
  <si>
    <t>-</t>
  </si>
  <si>
    <t>Manhours listed above correspond to reported progress as of 31/JUL/20.</t>
  </si>
  <si>
    <t>Scope:</t>
  </si>
  <si>
    <t>By signing this document, the Client agrees to the services and conditions described herein.</t>
  </si>
  <si>
    <t>Andrés Rodríguez</t>
  </si>
  <si>
    <t>SUMED - Project Manager</t>
  </si>
  <si>
    <t>Gene Lobrecht</t>
  </si>
  <si>
    <t>Puerto Solo - Project Manager</t>
  </si>
  <si>
    <t>EXHIBIT 1 - SCHEDULES DEVELOPMENT ASSIGNMENT - MAN-HOURS BALANCE AS OF 31/JUL/20</t>
  </si>
  <si>
    <t>Sociedad Portuaria Energética Multipropósito y Contenedores Puerto Solo Buenaventura, S.A. Nit 900739289-9</t>
  </si>
  <si>
    <t xml:space="preserve">PO No / Date: </t>
  </si>
  <si>
    <t>Contract:</t>
  </si>
  <si>
    <t>Client:</t>
  </si>
  <si>
    <t>SPE 20-006 / 10-Jul-2020</t>
  </si>
  <si>
    <t>Agreement as Project Management Consultant - PMC Services</t>
  </si>
  <si>
    <t>31-Aug-20</t>
  </si>
  <si>
    <t>SUMED-BS-SPE-001-00</t>
  </si>
  <si>
    <t>Doc. No. / Version: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</si>
</sst>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BankGothic Lt BT"/>
      <family val="2"/>
    </font>
    <font>
      <b/>
      <i/>
      <sz val="12"/>
      <color theme="1"/>
      <name val="BankGothic Lt BT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7" fillId="0" borderId="13" xfId="0" applyFont="1" applyFill="1" applyBorder="1" applyAlignment="1">
      <alignment horizontal="left" vertical="center" wrapText="1" indent="1"/>
    </xf>
    <xf numFmtId="0" fontId="7" fillId="2" borderId="13" xfId="0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5" fontId="7" fillId="2" borderId="12" xfId="0" applyNumberFormat="1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 indent="1"/>
    </xf>
    <xf numFmtId="0" fontId="8" fillId="0" borderId="18" xfId="0" applyFont="1" applyFill="1" applyBorder="1" applyAlignment="1">
      <alignment horizontal="left" vertical="center" wrapText="1" indent="1"/>
    </xf>
    <xf numFmtId="0" fontId="8" fillId="2" borderId="18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 wrapText="1"/>
    </xf>
    <xf numFmtId="165" fontId="8" fillId="2" borderId="17" xfId="0" applyNumberFormat="1" applyFont="1" applyFill="1" applyBorder="1" applyAlignment="1">
      <alignment horizontal="center" vertical="center" wrapText="1"/>
    </xf>
    <xf numFmtId="165" fontId="9" fillId="2" borderId="19" xfId="0" applyNumberFormat="1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 wrapText="1"/>
    </xf>
    <xf numFmtId="9" fontId="8" fillId="2" borderId="2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 indent="1"/>
    </xf>
    <xf numFmtId="0" fontId="7" fillId="2" borderId="18" xfId="0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165" fontId="4" fillId="2" borderId="19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 wrapText="1"/>
    </xf>
    <xf numFmtId="9" fontId="4" fillId="2" borderId="20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 indent="1"/>
    </xf>
    <xf numFmtId="165" fontId="7" fillId="2" borderId="17" xfId="0" applyNumberFormat="1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9" fontId="7" fillId="2" borderId="2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8" fillId="0" borderId="23" xfId="0" applyFont="1" applyFill="1" applyBorder="1" applyAlignment="1">
      <alignment horizontal="left" vertical="center" wrapText="1" indent="1"/>
    </xf>
    <xf numFmtId="0" fontId="8" fillId="2" borderId="23" xfId="0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5" fontId="8" fillId="2" borderId="22" xfId="0" applyNumberFormat="1" applyFont="1" applyFill="1" applyBorder="1" applyAlignment="1">
      <alignment horizontal="center" vertical="center" wrapText="1"/>
    </xf>
    <xf numFmtId="165" fontId="9" fillId="2" borderId="24" xfId="0" applyNumberFormat="1" applyFont="1" applyFill="1" applyBorder="1" applyAlignment="1">
      <alignment horizontal="center" vertical="center"/>
    </xf>
    <xf numFmtId="9" fontId="8" fillId="2" borderId="25" xfId="1" applyFont="1" applyFill="1" applyBorder="1" applyAlignment="1">
      <alignment horizontal="center" vertical="center" wrapText="1"/>
    </xf>
    <xf numFmtId="164" fontId="8" fillId="2" borderId="25" xfId="0" applyNumberFormat="1" applyFont="1" applyFill="1" applyBorder="1" applyAlignment="1">
      <alignment horizontal="center" vertical="center" wrapText="1"/>
    </xf>
    <xf numFmtId="9" fontId="8" fillId="2" borderId="25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left" vertical="center" indent="1"/>
    </xf>
    <xf numFmtId="0" fontId="10" fillId="2" borderId="28" xfId="0" applyFont="1" applyFill="1" applyBorder="1" applyAlignment="1">
      <alignment horizontal="center" vertical="center"/>
    </xf>
    <xf numFmtId="164" fontId="10" fillId="2" borderId="28" xfId="0" applyNumberFormat="1" applyFont="1" applyFill="1" applyBorder="1" applyAlignment="1">
      <alignment horizontal="center" vertical="center"/>
    </xf>
    <xf numFmtId="165" fontId="10" fillId="2" borderId="27" xfId="0" applyNumberFormat="1" applyFont="1" applyFill="1" applyBorder="1" applyAlignment="1">
      <alignment horizontal="center" vertical="center"/>
    </xf>
    <xf numFmtId="165" fontId="10" fillId="2" borderId="29" xfId="0" applyNumberFormat="1" applyFont="1" applyFill="1" applyBorder="1" applyAlignment="1">
      <alignment horizontal="center" vertical="center"/>
    </xf>
    <xf numFmtId="164" fontId="11" fillId="2" borderId="30" xfId="0" applyNumberFormat="1" applyFont="1" applyFill="1" applyBorder="1" applyAlignment="1">
      <alignment horizontal="center" vertical="center" wrapText="1"/>
    </xf>
    <xf numFmtId="9" fontId="11" fillId="2" borderId="30" xfId="0" quotePrefix="1" applyNumberFormat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3"/>
    </xf>
    <xf numFmtId="0" fontId="0" fillId="0" borderId="0" xfId="0" applyAlignment="1">
      <alignment vertical="center"/>
    </xf>
    <xf numFmtId="0" fontId="16" fillId="5" borderId="44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 wrapText="1" indent="1"/>
    </xf>
    <xf numFmtId="0" fontId="17" fillId="0" borderId="39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18" fillId="0" borderId="41" xfId="0" applyFont="1" applyBorder="1" applyAlignment="1">
      <alignment horizontal="right" vertical="center"/>
    </xf>
    <xf numFmtId="0" fontId="13" fillId="0" borderId="42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8" fillId="0" borderId="43" xfId="0" applyFont="1" applyBorder="1" applyAlignment="1">
      <alignment horizontal="right" vertical="center"/>
    </xf>
    <xf numFmtId="0" fontId="0" fillId="0" borderId="43" xfId="0" applyBorder="1" applyAlignment="1">
      <alignment horizontal="left" vertical="center"/>
    </xf>
    <xf numFmtId="0" fontId="0" fillId="0" borderId="42" xfId="0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165" fontId="0" fillId="0" borderId="3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32" xfId="0" applyBorder="1" applyAlignment="1">
      <alignment horizontal="left" vertical="center" wrapText="1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165" fontId="0" fillId="0" borderId="36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2" fillId="0" borderId="35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2" fillId="0" borderId="42" xfId="0" applyFon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3" xfId="0" applyBorder="1" applyAlignment="1">
      <alignment horizontal="left" vertical="center"/>
    </xf>
    <xf numFmtId="0" fontId="0" fillId="0" borderId="52" xfId="0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0" fillId="0" borderId="42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9" fillId="0" borderId="42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5" borderId="4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11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803910</xdr:colOff>
      <xdr:row>53</xdr:row>
      <xdr:rowOff>184785</xdr:rowOff>
    </xdr:from>
    <xdr:to>
      <xdr:col>1</xdr:col>
      <xdr:colOff>1365885</xdr:colOff>
      <xdr:row>53</xdr:row>
      <xdr:rowOff>184785</xdr:rowOff>
    </xdr:to>
    <xdr:cxnSp macro="">
      <xdr:nvCxnSpPr>
        <xdr:cNvPr id="4" name="Conector recto 3"/>
        <xdr:cNvCxnSpPr/>
      </xdr:nvCxnSpPr>
      <xdr:spPr>
        <a:xfrm>
          <a:off x="803910" y="11186160"/>
          <a:ext cx="148590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251460</xdr:colOff>
      <xdr:row>54</xdr:row>
      <xdr:rowOff>0</xdr:rowOff>
    </xdr:from>
    <xdr:to>
      <xdr:col>3</xdr:col>
      <xdr:colOff>685800</xdr:colOff>
      <xdr:row>54</xdr:row>
      <xdr:rowOff>0</xdr:rowOff>
    </xdr:to>
    <xdr:cxnSp macro="">
      <xdr:nvCxnSpPr>
        <xdr:cNvPr id="7" name="Conector recto 6"/>
        <xdr:cNvCxnSpPr/>
      </xdr:nvCxnSpPr>
      <xdr:spPr>
        <a:xfrm>
          <a:off x="5204460" y="10774680"/>
          <a:ext cx="1485900" cy="0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561975</xdr:colOff>
      <xdr:row>0</xdr:row>
      <xdr:rowOff>171450</xdr:rowOff>
    </xdr:from>
    <xdr:to>
      <xdr:col>4</xdr:col>
      <xdr:colOff>1042670</xdr:colOff>
      <xdr:row>1</xdr:row>
      <xdr:rowOff>146685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71450"/>
          <a:ext cx="1442720" cy="432435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zoomScaleNormal="100" workbookViewId="0">
      <selection activeCell="L14" sqref="L14"/>
    </sheetView>
  </sheetViews>
  <sheetFormatPr baseColWidth="10" defaultRowHeight="15" x14ac:dyDescent="0.25"/>
  <cols>
    <col min="1" max="1" width="18.7109375" style="59" customWidth="1"/>
    <col min="2" max="2" width="58.28515625" style="59" customWidth="1"/>
    <col min="3" max="3" width="15.28515625" style="116" customWidth="1"/>
    <col min="4" max="4" width="14.42578125" style="116" customWidth="1"/>
    <col min="5" max="5" width="18.42578125" style="117" customWidth="1"/>
    <col min="6" max="16384" width="11.42578125" style="59"/>
  </cols>
  <sheetData>
    <row r="1" spans="1:5" ht="36" customHeight="1" thickTop="1" x14ac:dyDescent="0.25">
      <c r="A1" s="66" t="s">
        <v>60</v>
      </c>
      <c r="B1" s="67"/>
      <c r="C1" s="68"/>
      <c r="D1" s="68"/>
      <c r="E1" s="69"/>
    </row>
    <row r="2" spans="1:5" ht="15.75" x14ac:dyDescent="0.25">
      <c r="A2" s="70" t="s">
        <v>61</v>
      </c>
      <c r="B2" s="71"/>
      <c r="C2" s="72"/>
      <c r="D2" s="72"/>
      <c r="E2" s="73"/>
    </row>
    <row r="3" spans="1:5" x14ac:dyDescent="0.25">
      <c r="A3" s="70"/>
      <c r="B3" s="71"/>
      <c r="C3" s="72"/>
      <c r="D3" s="72"/>
      <c r="E3" s="74"/>
    </row>
    <row r="4" spans="1:5" ht="20.25" x14ac:dyDescent="0.25">
      <c r="A4" s="121" t="s">
        <v>62</v>
      </c>
      <c r="B4" s="122"/>
      <c r="C4" s="122"/>
      <c r="D4" s="122"/>
      <c r="E4" s="123"/>
    </row>
    <row r="5" spans="1:5" x14ac:dyDescent="0.25">
      <c r="A5" s="75"/>
      <c r="B5" s="71"/>
      <c r="C5" s="72"/>
      <c r="D5" s="72"/>
      <c r="E5" s="74"/>
    </row>
    <row r="6" spans="1:5" x14ac:dyDescent="0.25">
      <c r="A6" s="76" t="s">
        <v>92</v>
      </c>
      <c r="B6" s="78" t="s">
        <v>91</v>
      </c>
      <c r="C6" s="72"/>
      <c r="D6" s="72"/>
      <c r="E6" s="74"/>
    </row>
    <row r="7" spans="1:5" x14ac:dyDescent="0.25">
      <c r="A7" s="76" t="s">
        <v>72</v>
      </c>
      <c r="B7" s="78" t="s">
        <v>90</v>
      </c>
      <c r="C7" s="72"/>
      <c r="D7" s="72"/>
      <c r="E7" s="74"/>
    </row>
    <row r="8" spans="1:5" x14ac:dyDescent="0.25">
      <c r="A8" s="76" t="s">
        <v>87</v>
      </c>
      <c r="B8" s="71" t="s">
        <v>84</v>
      </c>
      <c r="C8" s="72"/>
      <c r="D8" s="72"/>
      <c r="E8" s="102"/>
    </row>
    <row r="9" spans="1:5" x14ac:dyDescent="0.25">
      <c r="A9" s="76" t="s">
        <v>86</v>
      </c>
      <c r="B9" s="77" t="s">
        <v>89</v>
      </c>
      <c r="C9" s="72"/>
      <c r="D9" s="72"/>
      <c r="E9" s="74"/>
    </row>
    <row r="10" spans="1:5" x14ac:dyDescent="0.25">
      <c r="A10" s="76" t="s">
        <v>85</v>
      </c>
      <c r="B10" s="78" t="s">
        <v>88</v>
      </c>
      <c r="C10" s="72"/>
      <c r="D10" s="72"/>
      <c r="E10" s="74"/>
    </row>
    <row r="11" spans="1:5" x14ac:dyDescent="0.25">
      <c r="A11" s="76" t="s">
        <v>77</v>
      </c>
      <c r="B11" s="78" t="s">
        <v>63</v>
      </c>
      <c r="C11" s="72"/>
      <c r="D11" s="72"/>
      <c r="E11" s="74"/>
    </row>
    <row r="12" spans="1:5" ht="15.75" thickBot="1" x14ac:dyDescent="0.3">
      <c r="A12" s="75"/>
      <c r="B12" s="71"/>
      <c r="C12" s="72"/>
      <c r="D12" s="72"/>
      <c r="E12" s="74"/>
    </row>
    <row r="13" spans="1:5" s="116" customFormat="1" ht="24.6" customHeight="1" thickBot="1" x14ac:dyDescent="0.3">
      <c r="A13" s="60" t="s">
        <v>68</v>
      </c>
      <c r="B13" s="61" t="s">
        <v>67</v>
      </c>
      <c r="C13" s="61" t="s">
        <v>64</v>
      </c>
      <c r="D13" s="61" t="s">
        <v>65</v>
      </c>
      <c r="E13" s="118" t="s">
        <v>66</v>
      </c>
    </row>
    <row r="14" spans="1:5" x14ac:dyDescent="0.25">
      <c r="A14" s="79">
        <v>1</v>
      </c>
      <c r="B14" s="80" t="s">
        <v>15</v>
      </c>
      <c r="C14" s="81">
        <v>60</v>
      </c>
      <c r="D14" s="82">
        <v>11536123</v>
      </c>
      <c r="E14" s="83"/>
    </row>
    <row r="15" spans="1:5" x14ac:dyDescent="0.25">
      <c r="A15" s="64">
        <v>2</v>
      </c>
      <c r="B15" s="84" t="s">
        <v>18</v>
      </c>
      <c r="C15" s="62">
        <v>11</v>
      </c>
      <c r="D15" s="63">
        <v>2745195</v>
      </c>
      <c r="E15" s="85"/>
    </row>
    <row r="16" spans="1:5" x14ac:dyDescent="0.25">
      <c r="A16" s="64">
        <v>3</v>
      </c>
      <c r="B16" s="84" t="s">
        <v>19</v>
      </c>
      <c r="C16" s="62">
        <v>32</v>
      </c>
      <c r="D16" s="63">
        <v>7530600</v>
      </c>
      <c r="E16" s="85"/>
    </row>
    <row r="17" spans="1:5" x14ac:dyDescent="0.25">
      <c r="A17" s="64">
        <v>4</v>
      </c>
      <c r="B17" s="84" t="s">
        <v>21</v>
      </c>
      <c r="C17" s="62">
        <v>10</v>
      </c>
      <c r="D17" s="63">
        <v>2737694</v>
      </c>
      <c r="E17" s="85"/>
    </row>
    <row r="18" spans="1:5" x14ac:dyDescent="0.25">
      <c r="A18" s="64">
        <v>5</v>
      </c>
      <c r="B18" s="84" t="s">
        <v>22</v>
      </c>
      <c r="C18" s="62">
        <v>8</v>
      </c>
      <c r="D18" s="63">
        <v>1317736</v>
      </c>
      <c r="E18" s="85"/>
    </row>
    <row r="19" spans="1:5" x14ac:dyDescent="0.25">
      <c r="A19" s="64">
        <v>6</v>
      </c>
      <c r="B19" s="84" t="s">
        <v>23</v>
      </c>
      <c r="C19" s="62">
        <v>8</v>
      </c>
      <c r="D19" s="63">
        <v>1317736</v>
      </c>
      <c r="E19" s="85"/>
    </row>
    <row r="20" spans="1:5" x14ac:dyDescent="0.25">
      <c r="A20" s="64">
        <v>7</v>
      </c>
      <c r="B20" s="84" t="s">
        <v>24</v>
      </c>
      <c r="C20" s="62">
        <v>6</v>
      </c>
      <c r="D20" s="63">
        <v>1960914</v>
      </c>
      <c r="E20" s="85"/>
    </row>
    <row r="21" spans="1:5" x14ac:dyDescent="0.25">
      <c r="A21" s="64">
        <v>8</v>
      </c>
      <c r="B21" s="84" t="s">
        <v>25</v>
      </c>
      <c r="C21" s="62">
        <v>8</v>
      </c>
      <c r="D21" s="63">
        <v>2857125</v>
      </c>
      <c r="E21" s="85"/>
    </row>
    <row r="22" spans="1:5" x14ac:dyDescent="0.25">
      <c r="A22" s="64">
        <v>9</v>
      </c>
      <c r="B22" s="84" t="s">
        <v>29</v>
      </c>
      <c r="C22" s="62">
        <v>14</v>
      </c>
      <c r="D22" s="63">
        <v>3357258</v>
      </c>
      <c r="E22" s="85"/>
    </row>
    <row r="23" spans="1:5" x14ac:dyDescent="0.25">
      <c r="A23" s="64">
        <v>10</v>
      </c>
      <c r="B23" s="84" t="s">
        <v>30</v>
      </c>
      <c r="C23" s="62">
        <v>20</v>
      </c>
      <c r="D23" s="63">
        <v>7054020</v>
      </c>
      <c r="E23" s="85"/>
    </row>
    <row r="24" spans="1:5" x14ac:dyDescent="0.25">
      <c r="A24" s="64">
        <v>11</v>
      </c>
      <c r="B24" s="84" t="s">
        <v>31</v>
      </c>
      <c r="C24" s="62">
        <v>8</v>
      </c>
      <c r="D24" s="63">
        <v>2821608</v>
      </c>
      <c r="E24" s="85"/>
    </row>
    <row r="25" spans="1:5" x14ac:dyDescent="0.25">
      <c r="A25" s="64">
        <v>12</v>
      </c>
      <c r="B25" s="84" t="s">
        <v>33</v>
      </c>
      <c r="C25" s="62">
        <v>18</v>
      </c>
      <c r="D25" s="63">
        <v>6455169</v>
      </c>
      <c r="E25" s="85"/>
    </row>
    <row r="26" spans="1:5" x14ac:dyDescent="0.25">
      <c r="A26" s="64">
        <v>13</v>
      </c>
      <c r="B26" s="84" t="s">
        <v>34</v>
      </c>
      <c r="C26" s="62">
        <v>15</v>
      </c>
      <c r="D26" s="63">
        <v>5290515</v>
      </c>
      <c r="E26" s="85"/>
    </row>
    <row r="27" spans="1:5" x14ac:dyDescent="0.25">
      <c r="A27" s="64">
        <v>14</v>
      </c>
      <c r="B27" s="84" t="s">
        <v>37</v>
      </c>
      <c r="C27" s="62">
        <v>57</v>
      </c>
      <c r="D27" s="63">
        <v>19049973</v>
      </c>
      <c r="E27" s="85"/>
    </row>
    <row r="28" spans="1:5" ht="31.5" customHeight="1" x14ac:dyDescent="0.25">
      <c r="A28" s="64">
        <v>15</v>
      </c>
      <c r="B28" s="84" t="s">
        <v>38</v>
      </c>
      <c r="C28" s="62">
        <v>19</v>
      </c>
      <c r="D28" s="63">
        <v>6020417</v>
      </c>
      <c r="E28" s="85"/>
    </row>
    <row r="29" spans="1:5" x14ac:dyDescent="0.25">
      <c r="A29" s="64">
        <v>16</v>
      </c>
      <c r="B29" s="84" t="s">
        <v>41</v>
      </c>
      <c r="C29" s="62">
        <v>18</v>
      </c>
      <c r="D29" s="63">
        <v>4409166</v>
      </c>
      <c r="E29" s="85"/>
    </row>
    <row r="30" spans="1:5" x14ac:dyDescent="0.25">
      <c r="A30" s="64">
        <v>17</v>
      </c>
      <c r="B30" s="84" t="s">
        <v>42</v>
      </c>
      <c r="C30" s="62">
        <v>8</v>
      </c>
      <c r="D30" s="63">
        <v>1843346</v>
      </c>
      <c r="E30" s="85"/>
    </row>
    <row r="31" spans="1:5" x14ac:dyDescent="0.25">
      <c r="A31" s="64">
        <v>18</v>
      </c>
      <c r="B31" s="84" t="s">
        <v>46</v>
      </c>
      <c r="C31" s="62">
        <v>9</v>
      </c>
      <c r="D31" s="63">
        <v>2678566</v>
      </c>
      <c r="E31" s="85"/>
    </row>
    <row r="32" spans="1:5" x14ac:dyDescent="0.25">
      <c r="A32" s="64">
        <v>19</v>
      </c>
      <c r="B32" s="84" t="s">
        <v>48</v>
      </c>
      <c r="C32" s="62">
        <v>7</v>
      </c>
      <c r="D32" s="63">
        <v>1533736</v>
      </c>
      <c r="E32" s="85"/>
    </row>
    <row r="33" spans="1:5" x14ac:dyDescent="0.25">
      <c r="A33" s="64">
        <v>20</v>
      </c>
      <c r="B33" s="84" t="s">
        <v>49</v>
      </c>
      <c r="C33" s="62">
        <v>10</v>
      </c>
      <c r="D33" s="63">
        <v>1647170</v>
      </c>
      <c r="E33" s="85"/>
    </row>
    <row r="34" spans="1:5" x14ac:dyDescent="0.25">
      <c r="A34" s="64">
        <v>21</v>
      </c>
      <c r="B34" s="84" t="s">
        <v>50</v>
      </c>
      <c r="C34" s="62">
        <v>20</v>
      </c>
      <c r="D34" s="63">
        <v>6296434</v>
      </c>
      <c r="E34" s="85"/>
    </row>
    <row r="35" spans="1:5" x14ac:dyDescent="0.25">
      <c r="A35" s="64">
        <v>22</v>
      </c>
      <c r="B35" s="84" t="s">
        <v>52</v>
      </c>
      <c r="C35" s="62">
        <v>12</v>
      </c>
      <c r="D35" s="63">
        <v>4232412</v>
      </c>
      <c r="E35" s="85"/>
    </row>
    <row r="36" spans="1:5" ht="15.75" thickBot="1" x14ac:dyDescent="0.3">
      <c r="A36" s="86">
        <v>23</v>
      </c>
      <c r="B36" s="87" t="s">
        <v>54</v>
      </c>
      <c r="C36" s="88">
        <v>18</v>
      </c>
      <c r="D36" s="89">
        <v>6490686</v>
      </c>
      <c r="E36" s="90"/>
    </row>
    <row r="37" spans="1:5" ht="15.75" thickTop="1" x14ac:dyDescent="0.25">
      <c r="A37" s="75"/>
      <c r="B37" s="91" t="s">
        <v>69</v>
      </c>
      <c r="C37" s="92">
        <f>SUM(C14:C36)</f>
        <v>396</v>
      </c>
      <c r="D37" s="93">
        <f>SUM(D14:D36)</f>
        <v>111183599</v>
      </c>
      <c r="E37" s="74"/>
    </row>
    <row r="38" spans="1:5" x14ac:dyDescent="0.25">
      <c r="A38" s="75"/>
      <c r="B38" s="91" t="s">
        <v>70</v>
      </c>
      <c r="C38" s="94" t="s">
        <v>75</v>
      </c>
      <c r="D38" s="93">
        <f>D37*0.19</f>
        <v>21124883.809999999</v>
      </c>
      <c r="E38" s="74"/>
    </row>
    <row r="39" spans="1:5" ht="15.75" thickBot="1" x14ac:dyDescent="0.3">
      <c r="A39" s="95"/>
      <c r="B39" s="96" t="s">
        <v>56</v>
      </c>
      <c r="C39" s="97" t="s">
        <v>75</v>
      </c>
      <c r="D39" s="98">
        <f>D37+D38</f>
        <v>132308482.81</v>
      </c>
      <c r="E39" s="99"/>
    </row>
    <row r="40" spans="1:5" x14ac:dyDescent="0.25">
      <c r="A40" s="75"/>
      <c r="B40" s="71"/>
      <c r="C40" s="72"/>
      <c r="D40" s="72"/>
      <c r="E40" s="74"/>
    </row>
    <row r="41" spans="1:5" x14ac:dyDescent="0.25">
      <c r="A41" s="100" t="s">
        <v>74</v>
      </c>
      <c r="B41" s="71"/>
      <c r="C41" s="72"/>
      <c r="D41" s="72"/>
      <c r="E41" s="74"/>
    </row>
    <row r="42" spans="1:5" x14ac:dyDescent="0.25">
      <c r="A42" s="101">
        <v>1</v>
      </c>
      <c r="B42" s="124" t="s">
        <v>73</v>
      </c>
      <c r="C42" s="124"/>
      <c r="D42" s="124"/>
      <c r="E42" s="125"/>
    </row>
    <row r="43" spans="1:5" x14ac:dyDescent="0.25">
      <c r="A43" s="101">
        <v>2</v>
      </c>
      <c r="B43" s="124" t="s">
        <v>76</v>
      </c>
      <c r="C43" s="124"/>
      <c r="D43" s="124"/>
      <c r="E43" s="125"/>
    </row>
    <row r="44" spans="1:5" x14ac:dyDescent="0.25">
      <c r="A44" s="101">
        <v>3</v>
      </c>
      <c r="B44" s="124" t="s">
        <v>71</v>
      </c>
      <c r="C44" s="124"/>
      <c r="D44" s="124"/>
      <c r="E44" s="125"/>
    </row>
    <row r="45" spans="1:5" x14ac:dyDescent="0.25">
      <c r="A45" s="101"/>
      <c r="B45" s="124"/>
      <c r="C45" s="124"/>
      <c r="D45" s="124"/>
      <c r="E45" s="125"/>
    </row>
    <row r="46" spans="1:5" ht="15.75" thickBot="1" x14ac:dyDescent="0.3">
      <c r="A46" s="103"/>
      <c r="B46" s="126"/>
      <c r="C46" s="126"/>
      <c r="D46" s="126"/>
      <c r="E46" s="127"/>
    </row>
    <row r="47" spans="1:5" x14ac:dyDescent="0.25">
      <c r="A47" s="101"/>
      <c r="B47" s="71"/>
      <c r="C47" s="71"/>
      <c r="D47" s="71"/>
      <c r="E47" s="104"/>
    </row>
    <row r="48" spans="1:5" x14ac:dyDescent="0.25">
      <c r="A48" s="105" t="s">
        <v>78</v>
      </c>
      <c r="B48" s="71"/>
      <c r="C48" s="71"/>
      <c r="D48" s="71"/>
      <c r="E48" s="104"/>
    </row>
    <row r="49" spans="1:5" x14ac:dyDescent="0.25">
      <c r="A49" s="105"/>
      <c r="B49" s="71"/>
      <c r="C49" s="71"/>
      <c r="D49" s="71"/>
      <c r="E49" s="104"/>
    </row>
    <row r="50" spans="1:5" x14ac:dyDescent="0.25">
      <c r="A50" s="101"/>
      <c r="B50" s="71"/>
      <c r="C50" s="71"/>
      <c r="D50" s="71"/>
      <c r="E50" s="104"/>
    </row>
    <row r="51" spans="1:5" x14ac:dyDescent="0.25">
      <c r="A51" s="101"/>
      <c r="B51" s="71"/>
      <c r="C51" s="71"/>
      <c r="D51" s="71"/>
      <c r="E51" s="104"/>
    </row>
    <row r="52" spans="1:5" x14ac:dyDescent="0.25">
      <c r="A52" s="101"/>
      <c r="B52" s="71"/>
      <c r="C52" s="71"/>
      <c r="D52" s="71"/>
      <c r="E52" s="104"/>
    </row>
    <row r="53" spans="1:5" x14ac:dyDescent="0.25">
      <c r="A53" s="101"/>
      <c r="B53" s="71"/>
      <c r="C53" s="71"/>
      <c r="D53" s="71"/>
      <c r="E53" s="104"/>
    </row>
    <row r="54" spans="1:5" x14ac:dyDescent="0.25">
      <c r="A54" s="101"/>
      <c r="B54" s="71"/>
      <c r="C54" s="71"/>
      <c r="D54" s="71"/>
      <c r="E54" s="104"/>
    </row>
    <row r="55" spans="1:5" s="108" customFormat="1" x14ac:dyDescent="0.25">
      <c r="A55" s="76"/>
      <c r="B55" s="106" t="s">
        <v>79</v>
      </c>
      <c r="C55" s="119" t="s">
        <v>81</v>
      </c>
      <c r="D55" s="119"/>
      <c r="E55" s="107"/>
    </row>
    <row r="56" spans="1:5" s="112" customFormat="1" ht="12.75" x14ac:dyDescent="0.25">
      <c r="A56" s="109"/>
      <c r="B56" s="110" t="s">
        <v>80</v>
      </c>
      <c r="C56" s="120" t="s">
        <v>82</v>
      </c>
      <c r="D56" s="120"/>
      <c r="E56" s="111"/>
    </row>
    <row r="57" spans="1:5" ht="15.75" thickBot="1" x14ac:dyDescent="0.3">
      <c r="A57" s="113"/>
      <c r="B57" s="114"/>
      <c r="C57" s="114"/>
      <c r="D57" s="114"/>
      <c r="E57" s="115"/>
    </row>
    <row r="58" spans="1:5" ht="15.75" thickTop="1" x14ac:dyDescent="0.25"/>
  </sheetData>
  <mergeCells count="8">
    <mergeCell ref="C55:D55"/>
    <mergeCell ref="C56:D56"/>
    <mergeCell ref="A4:E4"/>
    <mergeCell ref="B42:E42"/>
    <mergeCell ref="B43:E43"/>
    <mergeCell ref="B44:E44"/>
    <mergeCell ref="B45:E45"/>
    <mergeCell ref="B46:E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&amp;L&amp;8BILL OF SERVICES No. &amp;F&amp;C&amp;8Page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zoomScale="70" zoomScaleNormal="70" workbookViewId="0">
      <selection activeCell="K14" sqref="K14"/>
    </sheetView>
  </sheetViews>
  <sheetFormatPr baseColWidth="10" defaultColWidth="11.42578125" defaultRowHeight="12.75" x14ac:dyDescent="0.25"/>
  <cols>
    <col min="1" max="1" width="5.140625" style="3" bestFit="1" customWidth="1"/>
    <col min="2" max="2" width="28.140625" style="2" customWidth="1"/>
    <col min="3" max="3" width="13.7109375" style="3" customWidth="1"/>
    <col min="4" max="4" width="13.7109375" style="56" customWidth="1"/>
    <col min="5" max="5" width="13.7109375" style="3" customWidth="1"/>
    <col min="6" max="6" width="13.7109375" style="56" customWidth="1"/>
    <col min="7" max="7" width="13.7109375" style="3" customWidth="1"/>
    <col min="8" max="8" width="13.7109375" style="56" customWidth="1"/>
    <col min="9" max="9" width="13.7109375" style="3" customWidth="1"/>
    <col min="10" max="10" width="13.7109375" style="56" customWidth="1"/>
    <col min="11" max="11" width="13.7109375" style="3" customWidth="1"/>
    <col min="12" max="12" width="13.7109375" style="56" customWidth="1"/>
    <col min="13" max="14" width="13.7109375" style="1" customWidth="1"/>
    <col min="15" max="15" width="15.7109375" style="3" bestFit="1" customWidth="1"/>
    <col min="16" max="16" width="14.42578125" style="56" bestFit="1" customWidth="1"/>
    <col min="17" max="17" width="11.28515625" style="3" bestFit="1" customWidth="1"/>
    <col min="18" max="18" width="22.140625" style="2" customWidth="1"/>
    <col min="19" max="20" width="11.42578125" style="1"/>
    <col min="21" max="21" width="11.5703125" style="1" bestFit="1" customWidth="1"/>
    <col min="22" max="16384" width="11.42578125" style="1"/>
  </cols>
  <sheetData>
    <row r="1" spans="1:21" ht="28.15" customHeight="1" x14ac:dyDescent="0.25">
      <c r="A1" s="132" t="s">
        <v>83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21" ht="13.5" thickBot="1" x14ac:dyDescent="0.3">
      <c r="C2" s="1"/>
      <c r="D2" s="1"/>
      <c r="E2" s="1"/>
      <c r="F2" s="1"/>
      <c r="G2" s="1"/>
      <c r="H2" s="1"/>
      <c r="I2" s="1"/>
      <c r="J2" s="1"/>
      <c r="K2" s="1"/>
      <c r="L2" s="1"/>
      <c r="P2" s="3"/>
    </row>
    <row r="3" spans="1:21" s="4" customFormat="1" ht="41.25" customHeight="1" x14ac:dyDescent="0.25">
      <c r="A3" s="133" t="s">
        <v>0</v>
      </c>
      <c r="B3" s="135" t="s">
        <v>1</v>
      </c>
      <c r="C3" s="137" t="s">
        <v>2</v>
      </c>
      <c r="D3" s="137"/>
      <c r="E3" s="137" t="s">
        <v>3</v>
      </c>
      <c r="F3" s="137"/>
      <c r="G3" s="137" t="s">
        <v>4</v>
      </c>
      <c r="H3" s="137"/>
      <c r="I3" s="137" t="s">
        <v>5</v>
      </c>
      <c r="J3" s="137"/>
      <c r="K3" s="137" t="s">
        <v>6</v>
      </c>
      <c r="L3" s="137"/>
      <c r="M3" s="133" t="s">
        <v>7</v>
      </c>
      <c r="N3" s="138"/>
      <c r="O3" s="139" t="s">
        <v>8</v>
      </c>
      <c r="P3" s="140"/>
      <c r="Q3" s="128" t="s">
        <v>9</v>
      </c>
      <c r="R3" s="130" t="s">
        <v>10</v>
      </c>
    </row>
    <row r="4" spans="1:21" s="4" customFormat="1" ht="29.25" customHeight="1" thickBot="1" x14ac:dyDescent="0.3">
      <c r="A4" s="134"/>
      <c r="B4" s="136"/>
      <c r="C4" s="5" t="s">
        <v>11</v>
      </c>
      <c r="D4" s="5" t="s">
        <v>12</v>
      </c>
      <c r="E4" s="5" t="s">
        <v>11</v>
      </c>
      <c r="F4" s="5" t="s">
        <v>12</v>
      </c>
      <c r="G4" s="5" t="s">
        <v>11</v>
      </c>
      <c r="H4" s="5" t="s">
        <v>12</v>
      </c>
      <c r="I4" s="5" t="s">
        <v>11</v>
      </c>
      <c r="J4" s="5" t="s">
        <v>12</v>
      </c>
      <c r="K4" s="5" t="s">
        <v>11</v>
      </c>
      <c r="L4" s="5" t="s">
        <v>12</v>
      </c>
      <c r="M4" s="6" t="s">
        <v>13</v>
      </c>
      <c r="N4" s="7" t="s">
        <v>14</v>
      </c>
      <c r="O4" s="6" t="s">
        <v>13</v>
      </c>
      <c r="P4" s="7" t="s">
        <v>14</v>
      </c>
      <c r="Q4" s="129"/>
      <c r="R4" s="131"/>
      <c r="T4" s="8"/>
      <c r="U4" s="8"/>
    </row>
    <row r="5" spans="1:21" ht="30" customHeight="1" x14ac:dyDescent="0.25">
      <c r="A5" s="141">
        <v>1</v>
      </c>
      <c r="B5" s="9" t="s">
        <v>15</v>
      </c>
      <c r="C5" s="10"/>
      <c r="D5" s="11">
        <v>352701</v>
      </c>
      <c r="E5" s="10">
        <v>3</v>
      </c>
      <c r="F5" s="11">
        <v>388218</v>
      </c>
      <c r="G5" s="10"/>
      <c r="H5" s="11">
        <v>352701</v>
      </c>
      <c r="I5" s="10">
        <v>25</v>
      </c>
      <c r="J5" s="11">
        <v>204021</v>
      </c>
      <c r="K5" s="10">
        <v>32</v>
      </c>
      <c r="L5" s="11">
        <v>164717</v>
      </c>
      <c r="M5" s="12">
        <v>45</v>
      </c>
      <c r="N5" s="13">
        <f>C5+E5+G5+I5+K5</f>
        <v>60</v>
      </c>
      <c r="O5" s="14">
        <f>M5*352701</f>
        <v>15871545</v>
      </c>
      <c r="P5" s="14">
        <f>(C5*D5)+(E5*F5)+(G5*H5)+(I5*J5)+(K5*L5)</f>
        <v>11536123</v>
      </c>
      <c r="Q5" s="15">
        <v>0.85</v>
      </c>
      <c r="R5" s="16"/>
    </row>
    <row r="6" spans="1:21" ht="30" customHeight="1" x14ac:dyDescent="0.25">
      <c r="A6" s="142">
        <v>2</v>
      </c>
      <c r="B6" s="17" t="s">
        <v>16</v>
      </c>
      <c r="C6" s="18"/>
      <c r="D6" s="19"/>
      <c r="E6" s="18"/>
      <c r="F6" s="19"/>
      <c r="G6" s="18"/>
      <c r="H6" s="19"/>
      <c r="I6" s="18"/>
      <c r="J6" s="19"/>
      <c r="K6" s="18"/>
      <c r="L6" s="19"/>
      <c r="M6" s="20"/>
      <c r="N6" s="21"/>
      <c r="O6" s="22"/>
      <c r="P6" s="22"/>
      <c r="Q6" s="23"/>
      <c r="R6" s="31" t="s">
        <v>17</v>
      </c>
    </row>
    <row r="7" spans="1:21" ht="30" customHeight="1" x14ac:dyDescent="0.25">
      <c r="A7" s="143">
        <v>3</v>
      </c>
      <c r="B7" s="24" t="s">
        <v>18</v>
      </c>
      <c r="C7" s="25"/>
      <c r="D7" s="26">
        <v>352701</v>
      </c>
      <c r="E7" s="25">
        <v>4</v>
      </c>
      <c r="F7" s="26">
        <v>388218</v>
      </c>
      <c r="G7" s="25"/>
      <c r="H7" s="26">
        <v>352701</v>
      </c>
      <c r="I7" s="25">
        <v>1</v>
      </c>
      <c r="J7" s="26">
        <v>204021</v>
      </c>
      <c r="K7" s="25">
        <v>6</v>
      </c>
      <c r="L7" s="26">
        <v>164717</v>
      </c>
      <c r="M7" s="27">
        <v>16</v>
      </c>
      <c r="N7" s="28">
        <f t="shared" ref="N7:N14" si="0">C7+E7+G7+I7+K7</f>
        <v>11</v>
      </c>
      <c r="O7" s="29">
        <f>M7*352701</f>
        <v>5643216</v>
      </c>
      <c r="P7" s="29">
        <f t="shared" ref="P7:P14" si="1">(C7*D7)+(E7*F7)+(G7*H7)+(I7*J7)+(K7*L7)</f>
        <v>2745195</v>
      </c>
      <c r="Q7" s="30">
        <v>0.85</v>
      </c>
      <c r="R7" s="31"/>
    </row>
    <row r="8" spans="1:21" ht="30" customHeight="1" x14ac:dyDescent="0.25">
      <c r="A8" s="143">
        <v>4</v>
      </c>
      <c r="B8" s="24" t="s">
        <v>19</v>
      </c>
      <c r="C8" s="25"/>
      <c r="D8" s="26">
        <v>352701</v>
      </c>
      <c r="E8" s="25">
        <v>8</v>
      </c>
      <c r="F8" s="26">
        <v>388218</v>
      </c>
      <c r="G8" s="25"/>
      <c r="H8" s="26">
        <v>352701</v>
      </c>
      <c r="I8" s="25">
        <v>12</v>
      </c>
      <c r="J8" s="26">
        <v>204021</v>
      </c>
      <c r="K8" s="25">
        <v>12</v>
      </c>
      <c r="L8" s="26">
        <v>164717</v>
      </c>
      <c r="M8" s="32">
        <v>45</v>
      </c>
      <c r="N8" s="28">
        <f t="shared" si="0"/>
        <v>32</v>
      </c>
      <c r="O8" s="29">
        <f t="shared" ref="O8:O14" si="2">M8*352701</f>
        <v>15871545</v>
      </c>
      <c r="P8" s="33">
        <f t="shared" si="1"/>
        <v>7530600</v>
      </c>
      <c r="Q8" s="34">
        <v>0.85</v>
      </c>
      <c r="R8" s="31"/>
    </row>
    <row r="9" spans="1:21" ht="30" customHeight="1" x14ac:dyDescent="0.25">
      <c r="A9" s="143">
        <v>5</v>
      </c>
      <c r="B9" s="24" t="s">
        <v>20</v>
      </c>
      <c r="C9" s="25"/>
      <c r="D9" s="26">
        <v>352701</v>
      </c>
      <c r="E9" s="25"/>
      <c r="F9" s="26">
        <v>388218</v>
      </c>
      <c r="G9" s="25"/>
      <c r="H9" s="26">
        <v>352701</v>
      </c>
      <c r="I9" s="25"/>
      <c r="J9" s="26">
        <v>204021</v>
      </c>
      <c r="K9" s="25"/>
      <c r="L9" s="26">
        <v>164717</v>
      </c>
      <c r="M9" s="32">
        <v>18</v>
      </c>
      <c r="N9" s="28">
        <f t="shared" si="0"/>
        <v>0</v>
      </c>
      <c r="O9" s="29">
        <f t="shared" si="2"/>
        <v>6348618</v>
      </c>
      <c r="P9" s="33">
        <f t="shared" si="1"/>
        <v>0</v>
      </c>
      <c r="Q9" s="34"/>
      <c r="R9" s="31"/>
    </row>
    <row r="10" spans="1:21" ht="30" customHeight="1" x14ac:dyDescent="0.25">
      <c r="A10" s="143">
        <v>6</v>
      </c>
      <c r="B10" s="24" t="s">
        <v>21</v>
      </c>
      <c r="C10" s="25"/>
      <c r="D10" s="26">
        <v>352701</v>
      </c>
      <c r="E10" s="25">
        <v>4</v>
      </c>
      <c r="F10" s="26">
        <v>388218</v>
      </c>
      <c r="G10" s="25"/>
      <c r="H10" s="26">
        <v>352701</v>
      </c>
      <c r="I10" s="25">
        <v>5</v>
      </c>
      <c r="J10" s="26">
        <v>204021</v>
      </c>
      <c r="K10" s="25">
        <v>1</v>
      </c>
      <c r="L10" s="26">
        <v>164717</v>
      </c>
      <c r="M10" s="32">
        <v>16</v>
      </c>
      <c r="N10" s="28">
        <f t="shared" si="0"/>
        <v>10</v>
      </c>
      <c r="O10" s="29">
        <f t="shared" si="2"/>
        <v>5643216</v>
      </c>
      <c r="P10" s="33">
        <f t="shared" si="1"/>
        <v>2737694</v>
      </c>
      <c r="Q10" s="34">
        <v>0.85</v>
      </c>
      <c r="R10" s="31"/>
    </row>
    <row r="11" spans="1:21" ht="30" customHeight="1" x14ac:dyDescent="0.25">
      <c r="A11" s="143">
        <v>7</v>
      </c>
      <c r="B11" s="24" t="s">
        <v>22</v>
      </c>
      <c r="C11" s="25"/>
      <c r="D11" s="26">
        <v>352701</v>
      </c>
      <c r="E11" s="25"/>
      <c r="F11" s="26">
        <v>388218</v>
      </c>
      <c r="G11" s="25"/>
      <c r="H11" s="26">
        <v>352701</v>
      </c>
      <c r="I11" s="25"/>
      <c r="J11" s="26">
        <v>204021</v>
      </c>
      <c r="K11" s="25">
        <v>8</v>
      </c>
      <c r="L11" s="26">
        <v>164717</v>
      </c>
      <c r="M11" s="32">
        <v>8</v>
      </c>
      <c r="N11" s="28">
        <f t="shared" si="0"/>
        <v>8</v>
      </c>
      <c r="O11" s="29">
        <f t="shared" si="2"/>
        <v>2821608</v>
      </c>
      <c r="P11" s="33">
        <f t="shared" si="1"/>
        <v>1317736</v>
      </c>
      <c r="Q11" s="34">
        <v>0.85</v>
      </c>
      <c r="R11" s="31"/>
    </row>
    <row r="12" spans="1:21" ht="30" customHeight="1" x14ac:dyDescent="0.25">
      <c r="A12" s="143">
        <v>8</v>
      </c>
      <c r="B12" s="24" t="s">
        <v>23</v>
      </c>
      <c r="C12" s="25"/>
      <c r="D12" s="26">
        <v>352701</v>
      </c>
      <c r="E12" s="25"/>
      <c r="F12" s="26">
        <v>388218</v>
      </c>
      <c r="G12" s="25"/>
      <c r="H12" s="26">
        <v>352701</v>
      </c>
      <c r="I12" s="25"/>
      <c r="J12" s="26">
        <v>204021</v>
      </c>
      <c r="K12" s="25">
        <v>8</v>
      </c>
      <c r="L12" s="26">
        <v>164717</v>
      </c>
      <c r="M12" s="32">
        <v>8</v>
      </c>
      <c r="N12" s="28">
        <f t="shared" si="0"/>
        <v>8</v>
      </c>
      <c r="O12" s="29">
        <f t="shared" si="2"/>
        <v>2821608</v>
      </c>
      <c r="P12" s="33">
        <f t="shared" si="1"/>
        <v>1317736</v>
      </c>
      <c r="Q12" s="34">
        <v>0.85</v>
      </c>
      <c r="R12" s="31"/>
    </row>
    <row r="13" spans="1:21" ht="30" customHeight="1" x14ac:dyDescent="0.25">
      <c r="A13" s="143">
        <v>9</v>
      </c>
      <c r="B13" s="24" t="s">
        <v>24</v>
      </c>
      <c r="C13" s="25"/>
      <c r="D13" s="26">
        <v>352701</v>
      </c>
      <c r="E13" s="25">
        <v>4</v>
      </c>
      <c r="F13" s="26">
        <v>388218</v>
      </c>
      <c r="G13" s="25"/>
      <c r="H13" s="26">
        <v>352701</v>
      </c>
      <c r="I13" s="25">
        <v>2</v>
      </c>
      <c r="J13" s="26">
        <v>204021</v>
      </c>
      <c r="K13" s="25"/>
      <c r="L13" s="26">
        <v>164717</v>
      </c>
      <c r="M13" s="32">
        <v>8</v>
      </c>
      <c r="N13" s="28">
        <f t="shared" si="0"/>
        <v>6</v>
      </c>
      <c r="O13" s="29">
        <f t="shared" si="2"/>
        <v>2821608</v>
      </c>
      <c r="P13" s="33">
        <f t="shared" si="1"/>
        <v>1960914</v>
      </c>
      <c r="Q13" s="34">
        <v>0.85</v>
      </c>
      <c r="R13" s="31"/>
    </row>
    <row r="14" spans="1:21" ht="30" customHeight="1" x14ac:dyDescent="0.25">
      <c r="A14" s="143">
        <v>10</v>
      </c>
      <c r="B14" s="24" t="s">
        <v>25</v>
      </c>
      <c r="C14" s="25">
        <v>2</v>
      </c>
      <c r="D14" s="26">
        <v>352701</v>
      </c>
      <c r="E14" s="25">
        <v>1</v>
      </c>
      <c r="F14" s="26">
        <v>388218</v>
      </c>
      <c r="G14" s="25">
        <v>5</v>
      </c>
      <c r="H14" s="26">
        <v>352701</v>
      </c>
      <c r="I14" s="25"/>
      <c r="J14" s="26">
        <v>204021</v>
      </c>
      <c r="K14" s="25"/>
      <c r="L14" s="26">
        <v>164717</v>
      </c>
      <c r="M14" s="32">
        <v>8</v>
      </c>
      <c r="N14" s="28">
        <f t="shared" si="0"/>
        <v>8</v>
      </c>
      <c r="O14" s="29">
        <f t="shared" si="2"/>
        <v>2821608</v>
      </c>
      <c r="P14" s="33">
        <f t="shared" si="1"/>
        <v>2857125</v>
      </c>
      <c r="Q14" s="34">
        <v>0.85</v>
      </c>
      <c r="R14" s="31"/>
    </row>
    <row r="15" spans="1:21" s="35" customFormat="1" ht="30" customHeight="1" x14ac:dyDescent="0.25">
      <c r="A15" s="142">
        <v>11</v>
      </c>
      <c r="B15" s="17" t="s">
        <v>26</v>
      </c>
      <c r="C15" s="18"/>
      <c r="D15" s="19"/>
      <c r="E15" s="18"/>
      <c r="F15" s="19"/>
      <c r="G15" s="18"/>
      <c r="H15" s="19"/>
      <c r="I15" s="18"/>
      <c r="J15" s="19"/>
      <c r="K15" s="18"/>
      <c r="L15" s="19"/>
      <c r="M15" s="20"/>
      <c r="N15" s="21"/>
      <c r="O15" s="22"/>
      <c r="P15" s="22"/>
      <c r="Q15" s="23"/>
      <c r="R15" s="31" t="s">
        <v>27</v>
      </c>
    </row>
    <row r="16" spans="1:21" s="35" customFormat="1" ht="25.5" x14ac:dyDescent="0.25">
      <c r="A16" s="142">
        <v>12</v>
      </c>
      <c r="B16" s="17" t="s">
        <v>28</v>
      </c>
      <c r="C16" s="18"/>
      <c r="D16" s="19"/>
      <c r="E16" s="18"/>
      <c r="F16" s="19"/>
      <c r="G16" s="18"/>
      <c r="H16" s="19"/>
      <c r="I16" s="18"/>
      <c r="J16" s="19"/>
      <c r="K16" s="18"/>
      <c r="L16" s="19"/>
      <c r="M16" s="20"/>
      <c r="N16" s="21"/>
      <c r="O16" s="22"/>
      <c r="P16" s="22"/>
      <c r="Q16" s="23"/>
      <c r="R16" s="31" t="s">
        <v>17</v>
      </c>
    </row>
    <row r="17" spans="1:18" ht="30" customHeight="1" x14ac:dyDescent="0.25">
      <c r="A17" s="143">
        <v>13</v>
      </c>
      <c r="B17" s="24" t="s">
        <v>29</v>
      </c>
      <c r="C17" s="25"/>
      <c r="D17" s="26">
        <v>352701</v>
      </c>
      <c r="E17" s="25">
        <v>4</v>
      </c>
      <c r="F17" s="26">
        <v>388218</v>
      </c>
      <c r="G17" s="25"/>
      <c r="H17" s="26">
        <v>352701</v>
      </c>
      <c r="I17" s="25">
        <v>4</v>
      </c>
      <c r="J17" s="26">
        <v>204021</v>
      </c>
      <c r="K17" s="25">
        <v>6</v>
      </c>
      <c r="L17" s="26">
        <v>164717</v>
      </c>
      <c r="M17" s="32">
        <v>16</v>
      </c>
      <c r="N17" s="28">
        <f t="shared" ref="N17:N21" si="3">C17+E17+G17+I17+K17</f>
        <v>14</v>
      </c>
      <c r="O17" s="33">
        <f t="shared" ref="O17:O21" si="4">M17*352701</f>
        <v>5643216</v>
      </c>
      <c r="P17" s="33">
        <f t="shared" ref="P17:P21" si="5">(C17*D17)+(E17*F17)+(G17*H17)+(I17*J17)+(K17*L17)</f>
        <v>3357258</v>
      </c>
      <c r="Q17" s="34">
        <v>0.85</v>
      </c>
      <c r="R17" s="31"/>
    </row>
    <row r="18" spans="1:18" ht="30" customHeight="1" x14ac:dyDescent="0.25">
      <c r="A18" s="143">
        <v>14</v>
      </c>
      <c r="B18" s="24" t="s">
        <v>30</v>
      </c>
      <c r="C18" s="25"/>
      <c r="D18" s="26">
        <v>352701</v>
      </c>
      <c r="E18" s="25"/>
      <c r="F18" s="26">
        <v>388218</v>
      </c>
      <c r="G18" s="25">
        <v>20</v>
      </c>
      <c r="H18" s="26">
        <v>352701</v>
      </c>
      <c r="I18" s="25"/>
      <c r="J18" s="26">
        <v>204021</v>
      </c>
      <c r="K18" s="25"/>
      <c r="L18" s="26">
        <v>164717</v>
      </c>
      <c r="M18" s="32">
        <v>32</v>
      </c>
      <c r="N18" s="28">
        <f t="shared" si="3"/>
        <v>20</v>
      </c>
      <c r="O18" s="33">
        <f t="shared" si="4"/>
        <v>11286432</v>
      </c>
      <c r="P18" s="33">
        <f t="shared" si="5"/>
        <v>7054020</v>
      </c>
      <c r="Q18" s="34">
        <v>0.85</v>
      </c>
      <c r="R18" s="31"/>
    </row>
    <row r="19" spans="1:18" ht="30" customHeight="1" x14ac:dyDescent="0.25">
      <c r="A19" s="143">
        <v>15</v>
      </c>
      <c r="B19" s="24" t="s">
        <v>31</v>
      </c>
      <c r="C19" s="25"/>
      <c r="D19" s="26">
        <v>352701</v>
      </c>
      <c r="E19" s="25"/>
      <c r="F19" s="26">
        <v>388218</v>
      </c>
      <c r="G19" s="25">
        <v>8</v>
      </c>
      <c r="H19" s="26">
        <v>352701</v>
      </c>
      <c r="I19" s="25"/>
      <c r="J19" s="26">
        <v>204021</v>
      </c>
      <c r="K19" s="25"/>
      <c r="L19" s="26">
        <v>164717</v>
      </c>
      <c r="M19" s="32"/>
      <c r="N19" s="28">
        <f t="shared" si="3"/>
        <v>8</v>
      </c>
      <c r="O19" s="33">
        <f t="shared" si="4"/>
        <v>0</v>
      </c>
      <c r="P19" s="33">
        <f t="shared" si="5"/>
        <v>2821608</v>
      </c>
      <c r="Q19" s="34">
        <v>0.85</v>
      </c>
      <c r="R19" s="31" t="s">
        <v>32</v>
      </c>
    </row>
    <row r="20" spans="1:18" ht="30" customHeight="1" x14ac:dyDescent="0.25">
      <c r="A20" s="143">
        <v>16</v>
      </c>
      <c r="B20" s="24" t="s">
        <v>33</v>
      </c>
      <c r="C20" s="25">
        <v>7</v>
      </c>
      <c r="D20" s="26">
        <v>352701</v>
      </c>
      <c r="E20" s="25">
        <v>3</v>
      </c>
      <c r="F20" s="26">
        <v>388218</v>
      </c>
      <c r="G20" s="25">
        <v>8</v>
      </c>
      <c r="H20" s="26">
        <v>352701</v>
      </c>
      <c r="I20" s="25"/>
      <c r="J20" s="26">
        <v>204021</v>
      </c>
      <c r="K20" s="25"/>
      <c r="L20" s="26">
        <v>164717</v>
      </c>
      <c r="M20" s="32">
        <v>30</v>
      </c>
      <c r="N20" s="28">
        <f t="shared" si="3"/>
        <v>18</v>
      </c>
      <c r="O20" s="33">
        <f t="shared" si="4"/>
        <v>10581030</v>
      </c>
      <c r="P20" s="33">
        <f t="shared" si="5"/>
        <v>6455169</v>
      </c>
      <c r="Q20" s="34">
        <v>0.85</v>
      </c>
      <c r="R20" s="31"/>
    </row>
    <row r="21" spans="1:18" ht="30" customHeight="1" x14ac:dyDescent="0.25">
      <c r="A21" s="143">
        <v>17</v>
      </c>
      <c r="B21" s="24" t="s">
        <v>34</v>
      </c>
      <c r="C21" s="25">
        <v>5</v>
      </c>
      <c r="D21" s="26">
        <v>352701</v>
      </c>
      <c r="E21" s="25"/>
      <c r="F21" s="26">
        <v>388218</v>
      </c>
      <c r="G21" s="25">
        <v>10</v>
      </c>
      <c r="H21" s="26">
        <v>352701</v>
      </c>
      <c r="I21" s="25"/>
      <c r="J21" s="26">
        <v>204021</v>
      </c>
      <c r="K21" s="25"/>
      <c r="L21" s="26">
        <v>164717</v>
      </c>
      <c r="M21" s="32"/>
      <c r="N21" s="28">
        <f t="shared" si="3"/>
        <v>15</v>
      </c>
      <c r="O21" s="33">
        <f t="shared" si="4"/>
        <v>0</v>
      </c>
      <c r="P21" s="33">
        <f t="shared" si="5"/>
        <v>5290515</v>
      </c>
      <c r="Q21" s="34">
        <v>0.85</v>
      </c>
      <c r="R21" s="31" t="s">
        <v>32</v>
      </c>
    </row>
    <row r="22" spans="1:18" s="35" customFormat="1" ht="30" customHeight="1" x14ac:dyDescent="0.25">
      <c r="A22" s="142">
        <v>18</v>
      </c>
      <c r="B22" s="17" t="s">
        <v>35</v>
      </c>
      <c r="C22" s="18"/>
      <c r="D22" s="19"/>
      <c r="E22" s="18"/>
      <c r="F22" s="19"/>
      <c r="G22" s="18"/>
      <c r="H22" s="19"/>
      <c r="I22" s="18"/>
      <c r="J22" s="19"/>
      <c r="K22" s="18"/>
      <c r="L22" s="19"/>
      <c r="M22" s="20"/>
      <c r="N22" s="21"/>
      <c r="O22" s="22"/>
      <c r="P22" s="22"/>
      <c r="Q22" s="23"/>
      <c r="R22" s="31" t="s">
        <v>17</v>
      </c>
    </row>
    <row r="23" spans="1:18" s="35" customFormat="1" ht="30" customHeight="1" x14ac:dyDescent="0.25">
      <c r="A23" s="142">
        <v>19</v>
      </c>
      <c r="B23" s="17" t="s">
        <v>36</v>
      </c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20"/>
      <c r="N23" s="21"/>
      <c r="O23" s="22"/>
      <c r="P23" s="22"/>
      <c r="Q23" s="23"/>
      <c r="R23" s="31" t="s">
        <v>17</v>
      </c>
    </row>
    <row r="24" spans="1:18" ht="30" customHeight="1" x14ac:dyDescent="0.25">
      <c r="A24" s="143">
        <v>20</v>
      </c>
      <c r="B24" s="24" t="s">
        <v>37</v>
      </c>
      <c r="C24" s="25"/>
      <c r="D24" s="26">
        <v>352701</v>
      </c>
      <c r="E24" s="25">
        <v>8</v>
      </c>
      <c r="F24" s="26">
        <v>388218</v>
      </c>
      <c r="G24" s="25">
        <v>40</v>
      </c>
      <c r="H24" s="26">
        <v>352701</v>
      </c>
      <c r="I24" s="25">
        <v>9</v>
      </c>
      <c r="J24" s="26">
        <v>204021</v>
      </c>
      <c r="K24" s="25"/>
      <c r="L24" s="26">
        <v>164717</v>
      </c>
      <c r="M24" s="32">
        <v>100</v>
      </c>
      <c r="N24" s="28">
        <f t="shared" ref="N24:N25" si="6">C24+E24+G24+I24+K24</f>
        <v>57</v>
      </c>
      <c r="O24" s="33">
        <f t="shared" ref="O24:O25" si="7">M24*352701</f>
        <v>35270100</v>
      </c>
      <c r="P24" s="33">
        <f t="shared" ref="P24:P25" si="8">(C24*D24)+(E24*F24)+(G24*H24)+(I24*J24)+(K24*L24)</f>
        <v>19049973</v>
      </c>
      <c r="Q24" s="34">
        <v>0.85</v>
      </c>
      <c r="R24" s="31"/>
    </row>
    <row r="25" spans="1:18" ht="63.75" x14ac:dyDescent="0.25">
      <c r="A25" s="143">
        <v>21</v>
      </c>
      <c r="B25" s="24" t="s">
        <v>38</v>
      </c>
      <c r="C25" s="25"/>
      <c r="D25" s="26">
        <v>352701</v>
      </c>
      <c r="E25" s="25">
        <v>2</v>
      </c>
      <c r="F25" s="26">
        <v>388218</v>
      </c>
      <c r="G25" s="25">
        <v>13</v>
      </c>
      <c r="H25" s="26">
        <v>352701</v>
      </c>
      <c r="I25" s="25"/>
      <c r="J25" s="26">
        <v>204021</v>
      </c>
      <c r="K25" s="25">
        <v>4</v>
      </c>
      <c r="L25" s="26">
        <v>164717</v>
      </c>
      <c r="M25" s="32">
        <v>20</v>
      </c>
      <c r="N25" s="28">
        <f t="shared" si="6"/>
        <v>19</v>
      </c>
      <c r="O25" s="33">
        <f t="shared" si="7"/>
        <v>7054020</v>
      </c>
      <c r="P25" s="33">
        <f t="shared" si="8"/>
        <v>6020417</v>
      </c>
      <c r="Q25" s="34">
        <v>0.85</v>
      </c>
      <c r="R25" s="31"/>
    </row>
    <row r="26" spans="1:18" s="35" customFormat="1" ht="30" customHeight="1" x14ac:dyDescent="0.25">
      <c r="A26" s="142">
        <v>22</v>
      </c>
      <c r="B26" s="17" t="s">
        <v>39</v>
      </c>
      <c r="C26" s="18"/>
      <c r="D26" s="19"/>
      <c r="E26" s="18"/>
      <c r="F26" s="19"/>
      <c r="G26" s="18"/>
      <c r="H26" s="19"/>
      <c r="I26" s="18"/>
      <c r="J26" s="19"/>
      <c r="K26" s="18"/>
      <c r="L26" s="19"/>
      <c r="M26" s="20"/>
      <c r="N26" s="21"/>
      <c r="O26" s="22"/>
      <c r="P26" s="22"/>
      <c r="Q26" s="23"/>
      <c r="R26" s="31" t="s">
        <v>17</v>
      </c>
    </row>
    <row r="27" spans="1:18" s="35" customFormat="1" ht="30" customHeight="1" x14ac:dyDescent="0.25">
      <c r="A27" s="142">
        <v>23</v>
      </c>
      <c r="B27" s="17" t="s">
        <v>40</v>
      </c>
      <c r="C27" s="18"/>
      <c r="D27" s="19"/>
      <c r="E27" s="18"/>
      <c r="F27" s="19"/>
      <c r="G27" s="18"/>
      <c r="H27" s="19"/>
      <c r="I27" s="18"/>
      <c r="J27" s="19"/>
      <c r="K27" s="18"/>
      <c r="L27" s="19"/>
      <c r="M27" s="20"/>
      <c r="N27" s="21"/>
      <c r="O27" s="22"/>
      <c r="P27" s="22"/>
      <c r="Q27" s="23"/>
      <c r="R27" s="31" t="s">
        <v>17</v>
      </c>
    </row>
    <row r="28" spans="1:18" ht="30" customHeight="1" x14ac:dyDescent="0.25">
      <c r="A28" s="143">
        <v>24</v>
      </c>
      <c r="B28" s="24" t="s">
        <v>41</v>
      </c>
      <c r="C28" s="25"/>
      <c r="D28" s="26">
        <v>352701</v>
      </c>
      <c r="E28" s="25">
        <v>4</v>
      </c>
      <c r="F28" s="26">
        <v>388218</v>
      </c>
      <c r="G28" s="25"/>
      <c r="H28" s="26">
        <v>352701</v>
      </c>
      <c r="I28" s="25">
        <v>14</v>
      </c>
      <c r="J28" s="26">
        <v>204021</v>
      </c>
      <c r="K28" s="25"/>
      <c r="L28" s="26">
        <v>164717</v>
      </c>
      <c r="M28" s="32">
        <v>20</v>
      </c>
      <c r="N28" s="28">
        <f t="shared" ref="N28:N29" si="9">C28+E28+G28+I28+K28</f>
        <v>18</v>
      </c>
      <c r="O28" s="33">
        <f t="shared" ref="O28:O29" si="10">M28*352701</f>
        <v>7054020</v>
      </c>
      <c r="P28" s="33">
        <f t="shared" ref="P28:P29" si="11">(C28*D28)+(E28*F28)+(G28*H28)+(I28*J28)+(K28*L28)</f>
        <v>4409166</v>
      </c>
      <c r="Q28" s="34">
        <v>0.85</v>
      </c>
      <c r="R28" s="31"/>
    </row>
    <row r="29" spans="1:18" ht="30" customHeight="1" x14ac:dyDescent="0.25">
      <c r="A29" s="143">
        <v>25</v>
      </c>
      <c r="B29" s="24" t="s">
        <v>42</v>
      </c>
      <c r="C29" s="25"/>
      <c r="D29" s="26">
        <v>352701</v>
      </c>
      <c r="E29" s="25">
        <v>2</v>
      </c>
      <c r="F29" s="26">
        <v>388218</v>
      </c>
      <c r="G29" s="25"/>
      <c r="H29" s="26">
        <v>352701</v>
      </c>
      <c r="I29" s="25">
        <v>2</v>
      </c>
      <c r="J29" s="26">
        <v>204021</v>
      </c>
      <c r="K29" s="25">
        <v>4</v>
      </c>
      <c r="L29" s="26">
        <v>164717</v>
      </c>
      <c r="M29" s="32">
        <v>18</v>
      </c>
      <c r="N29" s="28">
        <f t="shared" si="9"/>
        <v>8</v>
      </c>
      <c r="O29" s="33">
        <f t="shared" si="10"/>
        <v>6348618</v>
      </c>
      <c r="P29" s="33">
        <f t="shared" si="11"/>
        <v>1843346</v>
      </c>
      <c r="Q29" s="34">
        <v>0.85</v>
      </c>
      <c r="R29" s="31"/>
    </row>
    <row r="30" spans="1:18" s="35" customFormat="1" ht="30" customHeight="1" x14ac:dyDescent="0.25">
      <c r="A30" s="142">
        <v>26</v>
      </c>
      <c r="B30" s="17" t="s">
        <v>43</v>
      </c>
      <c r="C30" s="18"/>
      <c r="D30" s="19"/>
      <c r="E30" s="18"/>
      <c r="F30" s="19"/>
      <c r="G30" s="18"/>
      <c r="H30" s="19"/>
      <c r="I30" s="18"/>
      <c r="J30" s="19"/>
      <c r="K30" s="18"/>
      <c r="L30" s="19"/>
      <c r="M30" s="20"/>
      <c r="N30" s="21"/>
      <c r="O30" s="22"/>
      <c r="P30" s="22"/>
      <c r="Q30" s="23"/>
      <c r="R30" s="31" t="s">
        <v>17</v>
      </c>
    </row>
    <row r="31" spans="1:18" s="35" customFormat="1" ht="30" customHeight="1" x14ac:dyDescent="0.25">
      <c r="A31" s="142">
        <v>27</v>
      </c>
      <c r="B31" s="17" t="s">
        <v>44</v>
      </c>
      <c r="C31" s="18"/>
      <c r="D31" s="19"/>
      <c r="E31" s="18"/>
      <c r="F31" s="19"/>
      <c r="G31" s="18"/>
      <c r="H31" s="19"/>
      <c r="I31" s="18"/>
      <c r="J31" s="19"/>
      <c r="K31" s="18"/>
      <c r="L31" s="19"/>
      <c r="M31" s="20"/>
      <c r="N31" s="21"/>
      <c r="O31" s="22"/>
      <c r="P31" s="22"/>
      <c r="Q31" s="23"/>
      <c r="R31" s="31" t="s">
        <v>17</v>
      </c>
    </row>
    <row r="32" spans="1:18" s="35" customFormat="1" ht="25.5" x14ac:dyDescent="0.25">
      <c r="A32" s="142">
        <v>28</v>
      </c>
      <c r="B32" s="17" t="s">
        <v>45</v>
      </c>
      <c r="C32" s="18"/>
      <c r="D32" s="19"/>
      <c r="E32" s="18"/>
      <c r="F32" s="19"/>
      <c r="G32" s="18"/>
      <c r="H32" s="19"/>
      <c r="I32" s="18"/>
      <c r="J32" s="19"/>
      <c r="K32" s="18"/>
      <c r="L32" s="19"/>
      <c r="M32" s="20"/>
      <c r="N32" s="21"/>
      <c r="O32" s="22"/>
      <c r="P32" s="22"/>
      <c r="Q32" s="23"/>
      <c r="R32" s="31" t="s">
        <v>17</v>
      </c>
    </row>
    <row r="33" spans="1:18" ht="30" customHeight="1" x14ac:dyDescent="0.25">
      <c r="A33" s="143">
        <v>29</v>
      </c>
      <c r="B33" s="24" t="s">
        <v>46</v>
      </c>
      <c r="C33" s="25"/>
      <c r="D33" s="26">
        <v>352701</v>
      </c>
      <c r="E33" s="25">
        <v>5</v>
      </c>
      <c r="F33" s="26">
        <v>388218</v>
      </c>
      <c r="G33" s="25"/>
      <c r="H33" s="26">
        <v>352701</v>
      </c>
      <c r="I33" s="25">
        <v>2</v>
      </c>
      <c r="J33" s="26">
        <v>204021</v>
      </c>
      <c r="K33" s="25">
        <v>2</v>
      </c>
      <c r="L33" s="26">
        <v>164717</v>
      </c>
      <c r="M33" s="32">
        <v>18</v>
      </c>
      <c r="N33" s="28">
        <f>C33+E33+G33+I33+K33</f>
        <v>9</v>
      </c>
      <c r="O33" s="33">
        <f t="shared" ref="O33" si="12">M33*352701</f>
        <v>6348618</v>
      </c>
      <c r="P33" s="33">
        <f>(C33*D33)+(E33*F33)+(G33*H33)+(I33*J33)+(K33*L33)</f>
        <v>2678566</v>
      </c>
      <c r="Q33" s="34">
        <v>0.85</v>
      </c>
      <c r="R33" s="31"/>
    </row>
    <row r="34" spans="1:18" s="35" customFormat="1" ht="38.25" x14ac:dyDescent="0.25">
      <c r="A34" s="142">
        <v>30</v>
      </c>
      <c r="B34" s="17" t="s">
        <v>47</v>
      </c>
      <c r="C34" s="18"/>
      <c r="D34" s="19"/>
      <c r="E34" s="18"/>
      <c r="F34" s="19"/>
      <c r="G34" s="18"/>
      <c r="H34" s="19"/>
      <c r="I34" s="18"/>
      <c r="J34" s="19"/>
      <c r="K34" s="18"/>
      <c r="L34" s="19"/>
      <c r="M34" s="20"/>
      <c r="N34" s="21"/>
      <c r="O34" s="22"/>
      <c r="P34" s="22"/>
      <c r="Q34" s="23"/>
      <c r="R34" s="31" t="s">
        <v>17</v>
      </c>
    </row>
    <row r="35" spans="1:18" ht="30" customHeight="1" x14ac:dyDescent="0.25">
      <c r="A35" s="143">
        <v>31</v>
      </c>
      <c r="B35" s="24" t="s">
        <v>48</v>
      </c>
      <c r="C35" s="25"/>
      <c r="D35" s="26">
        <v>352701</v>
      </c>
      <c r="E35" s="25">
        <v>1</v>
      </c>
      <c r="F35" s="26">
        <v>388218</v>
      </c>
      <c r="G35" s="25"/>
      <c r="H35" s="26">
        <v>352701</v>
      </c>
      <c r="I35" s="25">
        <v>4</v>
      </c>
      <c r="J35" s="26">
        <v>204021</v>
      </c>
      <c r="K35" s="25">
        <v>2</v>
      </c>
      <c r="L35" s="26">
        <v>164717</v>
      </c>
      <c r="M35" s="32">
        <v>8</v>
      </c>
      <c r="N35" s="28">
        <f t="shared" ref="N35:N37" si="13">C35+E35+G35+I35+K35</f>
        <v>7</v>
      </c>
      <c r="O35" s="33">
        <f t="shared" ref="O35:O37" si="14">M35*352701</f>
        <v>2821608</v>
      </c>
      <c r="P35" s="33">
        <f t="shared" ref="P35:P37" si="15">(C35*D35)+(E35*F35)+(G35*H35)+(I35*J35)+(K35*L35)</f>
        <v>1533736</v>
      </c>
      <c r="Q35" s="34">
        <v>0.85</v>
      </c>
      <c r="R35" s="31"/>
    </row>
    <row r="36" spans="1:18" ht="30" customHeight="1" x14ac:dyDescent="0.25">
      <c r="A36" s="143">
        <v>32</v>
      </c>
      <c r="B36" s="24" t="s">
        <v>49</v>
      </c>
      <c r="C36" s="25"/>
      <c r="D36" s="26">
        <v>352701</v>
      </c>
      <c r="E36" s="25"/>
      <c r="F36" s="26">
        <v>388218</v>
      </c>
      <c r="G36" s="25"/>
      <c r="H36" s="26">
        <v>352701</v>
      </c>
      <c r="I36" s="25"/>
      <c r="J36" s="26">
        <v>204021</v>
      </c>
      <c r="K36" s="25">
        <v>10</v>
      </c>
      <c r="L36" s="26">
        <v>164717</v>
      </c>
      <c r="M36" s="32">
        <v>8</v>
      </c>
      <c r="N36" s="28">
        <f t="shared" si="13"/>
        <v>10</v>
      </c>
      <c r="O36" s="33">
        <f t="shared" si="14"/>
        <v>2821608</v>
      </c>
      <c r="P36" s="33">
        <f t="shared" si="15"/>
        <v>1647170</v>
      </c>
      <c r="Q36" s="34">
        <v>0.85</v>
      </c>
      <c r="R36" s="31"/>
    </row>
    <row r="37" spans="1:18" ht="30" customHeight="1" x14ac:dyDescent="0.25">
      <c r="A37" s="143">
        <v>33</v>
      </c>
      <c r="B37" s="24" t="s">
        <v>50</v>
      </c>
      <c r="C37" s="25"/>
      <c r="D37" s="26">
        <v>352701</v>
      </c>
      <c r="E37" s="25">
        <v>6</v>
      </c>
      <c r="F37" s="26">
        <v>388218</v>
      </c>
      <c r="G37" s="25">
        <v>8</v>
      </c>
      <c r="H37" s="26">
        <v>352701</v>
      </c>
      <c r="I37" s="25">
        <v>4</v>
      </c>
      <c r="J37" s="26">
        <v>204021</v>
      </c>
      <c r="K37" s="25">
        <v>2</v>
      </c>
      <c r="L37" s="26">
        <v>164717</v>
      </c>
      <c r="M37" s="32">
        <v>24</v>
      </c>
      <c r="N37" s="28">
        <f t="shared" si="13"/>
        <v>20</v>
      </c>
      <c r="O37" s="33">
        <f t="shared" si="14"/>
        <v>8464824</v>
      </c>
      <c r="P37" s="33">
        <f t="shared" si="15"/>
        <v>6296434</v>
      </c>
      <c r="Q37" s="34">
        <v>0.85</v>
      </c>
      <c r="R37" s="31"/>
    </row>
    <row r="38" spans="1:18" s="35" customFormat="1" ht="38.25" x14ac:dyDescent="0.25">
      <c r="A38" s="142">
        <v>34</v>
      </c>
      <c r="B38" s="17" t="s">
        <v>51</v>
      </c>
      <c r="C38" s="18"/>
      <c r="D38" s="19"/>
      <c r="E38" s="18"/>
      <c r="F38" s="19"/>
      <c r="G38" s="18"/>
      <c r="H38" s="19"/>
      <c r="I38" s="18"/>
      <c r="J38" s="19"/>
      <c r="K38" s="18"/>
      <c r="L38" s="19"/>
      <c r="M38" s="20"/>
      <c r="N38" s="21"/>
      <c r="O38" s="22"/>
      <c r="P38" s="22"/>
      <c r="Q38" s="23"/>
      <c r="R38" s="31" t="s">
        <v>17</v>
      </c>
    </row>
    <row r="39" spans="1:18" ht="30" customHeight="1" x14ac:dyDescent="0.25">
      <c r="A39" s="143">
        <v>35</v>
      </c>
      <c r="B39" s="24" t="s">
        <v>52</v>
      </c>
      <c r="C39" s="25"/>
      <c r="D39" s="26">
        <v>352701</v>
      </c>
      <c r="E39" s="25"/>
      <c r="F39" s="26">
        <v>388218</v>
      </c>
      <c r="G39" s="25">
        <v>12</v>
      </c>
      <c r="H39" s="26">
        <v>352701</v>
      </c>
      <c r="I39" s="25"/>
      <c r="J39" s="26">
        <v>204021</v>
      </c>
      <c r="K39" s="25"/>
      <c r="L39" s="26">
        <v>164717</v>
      </c>
      <c r="M39" s="32">
        <v>16</v>
      </c>
      <c r="N39" s="28">
        <f>C39+E39+G39+I39+K39</f>
        <v>12</v>
      </c>
      <c r="O39" s="33">
        <f t="shared" ref="O39:O43" si="16">M39*352701</f>
        <v>5643216</v>
      </c>
      <c r="P39" s="33">
        <f>(C39*D39)+(E39*F39)+(G39*H39)+(I39*J39)+(K39*L39)</f>
        <v>4232412</v>
      </c>
      <c r="Q39" s="34">
        <v>0.85</v>
      </c>
      <c r="R39" s="31"/>
    </row>
    <row r="40" spans="1:18" s="35" customFormat="1" ht="30" customHeight="1" x14ac:dyDescent="0.25">
      <c r="A40" s="142">
        <v>36</v>
      </c>
      <c r="B40" s="17" t="s">
        <v>53</v>
      </c>
      <c r="C40" s="18"/>
      <c r="D40" s="19"/>
      <c r="E40" s="18"/>
      <c r="F40" s="19"/>
      <c r="G40" s="18"/>
      <c r="H40" s="19"/>
      <c r="I40" s="18"/>
      <c r="J40" s="19"/>
      <c r="K40" s="18"/>
      <c r="L40" s="19"/>
      <c r="M40" s="20"/>
      <c r="N40" s="21"/>
      <c r="O40" s="22"/>
      <c r="P40" s="22"/>
      <c r="Q40" s="23"/>
      <c r="R40" s="31" t="s">
        <v>17</v>
      </c>
    </row>
    <row r="41" spans="1:18" ht="30" customHeight="1" x14ac:dyDescent="0.25">
      <c r="A41" s="143">
        <v>37</v>
      </c>
      <c r="B41" s="24" t="s">
        <v>54</v>
      </c>
      <c r="C41" s="25"/>
      <c r="D41" s="26">
        <v>352701</v>
      </c>
      <c r="E41" s="25">
        <v>4</v>
      </c>
      <c r="F41" s="26">
        <v>388218</v>
      </c>
      <c r="G41" s="25">
        <v>14</v>
      </c>
      <c r="H41" s="26">
        <v>352701</v>
      </c>
      <c r="I41" s="25"/>
      <c r="J41" s="26">
        <v>204021</v>
      </c>
      <c r="K41" s="25"/>
      <c r="L41" s="26">
        <v>164717</v>
      </c>
      <c r="M41" s="32">
        <v>18</v>
      </c>
      <c r="N41" s="28">
        <f>C41+E41+G41+I41+K41</f>
        <v>18</v>
      </c>
      <c r="O41" s="33">
        <f t="shared" si="16"/>
        <v>6348618</v>
      </c>
      <c r="P41" s="33">
        <f>(C41*D41)+(E41*F41)+(G41*H41)+(I41*J41)+(K41*L41)</f>
        <v>6490686</v>
      </c>
      <c r="Q41" s="34">
        <v>0.85</v>
      </c>
      <c r="R41" s="31"/>
    </row>
    <row r="42" spans="1:18" s="35" customFormat="1" ht="26.25" thickBot="1" x14ac:dyDescent="0.3">
      <c r="A42" s="144">
        <v>38</v>
      </c>
      <c r="B42" s="36" t="s">
        <v>55</v>
      </c>
      <c r="C42" s="37"/>
      <c r="D42" s="38"/>
      <c r="E42" s="37"/>
      <c r="F42" s="38"/>
      <c r="G42" s="37"/>
      <c r="H42" s="38"/>
      <c r="I42" s="37"/>
      <c r="J42" s="38"/>
      <c r="K42" s="37"/>
      <c r="L42" s="38"/>
      <c r="M42" s="39"/>
      <c r="N42" s="40"/>
      <c r="O42" s="41"/>
      <c r="P42" s="42"/>
      <c r="Q42" s="43"/>
      <c r="R42" s="65" t="s">
        <v>17</v>
      </c>
    </row>
    <row r="43" spans="1:18" ht="30" customHeight="1" thickTop="1" thickBot="1" x14ac:dyDescent="0.3">
      <c r="A43" s="145"/>
      <c r="B43" s="44" t="s">
        <v>56</v>
      </c>
      <c r="C43" s="45">
        <f>SUM(C5:C42)</f>
        <v>14</v>
      </c>
      <c r="D43" s="46"/>
      <c r="E43" s="45">
        <f>SUM(E5:E42)</f>
        <v>63</v>
      </c>
      <c r="F43" s="46"/>
      <c r="G43" s="45">
        <f>SUM(G5:G42)</f>
        <v>138</v>
      </c>
      <c r="H43" s="46"/>
      <c r="I43" s="45">
        <f>SUM(I5:I42)</f>
        <v>84</v>
      </c>
      <c r="J43" s="46"/>
      <c r="K43" s="45">
        <f>SUM(K5:K42)</f>
        <v>97</v>
      </c>
      <c r="L43" s="46"/>
      <c r="M43" s="47">
        <f>SUM(M5:M42)</f>
        <v>500</v>
      </c>
      <c r="N43" s="48">
        <f>SUM(N5:N42)</f>
        <v>396</v>
      </c>
      <c r="O43" s="49">
        <f t="shared" si="16"/>
        <v>176350500</v>
      </c>
      <c r="P43" s="49">
        <f>SUM(P5:P42)</f>
        <v>111183599</v>
      </c>
      <c r="Q43" s="50"/>
      <c r="R43" s="51"/>
    </row>
    <row r="44" spans="1:18" s="35" customFormat="1" ht="22.9" customHeight="1" x14ac:dyDescent="0.25">
      <c r="A44" s="53"/>
      <c r="B44" s="52"/>
      <c r="C44" s="53"/>
      <c r="D44" s="54"/>
      <c r="E44" s="53"/>
      <c r="F44" s="54"/>
      <c r="G44" s="53"/>
      <c r="H44" s="54"/>
      <c r="I44" s="53"/>
      <c r="J44" s="54"/>
      <c r="K44" s="53"/>
      <c r="L44" s="54"/>
      <c r="N44" s="55">
        <f>N43/M43</f>
        <v>0.79200000000000004</v>
      </c>
      <c r="O44" s="55"/>
      <c r="P44" s="55">
        <f>P43/O43</f>
        <v>0.63046942877961787</v>
      </c>
      <c r="Q44" s="53"/>
      <c r="R44" s="2"/>
    </row>
    <row r="45" spans="1:18" x14ac:dyDescent="0.25">
      <c r="O45" s="56"/>
    </row>
    <row r="46" spans="1:18" x14ac:dyDescent="0.25">
      <c r="B46" s="57" t="s">
        <v>57</v>
      </c>
    </row>
    <row r="47" spans="1:18" x14ac:dyDescent="0.25">
      <c r="B47" s="2" t="s">
        <v>58</v>
      </c>
    </row>
    <row r="48" spans="1:18" x14ac:dyDescent="0.25">
      <c r="B48" s="2" t="s">
        <v>59</v>
      </c>
    </row>
    <row r="50" spans="2:2" x14ac:dyDescent="0.25">
      <c r="B50" s="58"/>
    </row>
    <row r="51" spans="2:2" x14ac:dyDescent="0.25">
      <c r="B51" s="58"/>
    </row>
    <row r="52" spans="2:2" x14ac:dyDescent="0.25">
      <c r="B52" s="58"/>
    </row>
  </sheetData>
  <mergeCells count="12">
    <mergeCell ref="Q3:Q4"/>
    <mergeCell ref="R3:R4"/>
    <mergeCell ref="A1:R1"/>
    <mergeCell ref="A3:A4"/>
    <mergeCell ref="B3:B4"/>
    <mergeCell ref="C3:D3"/>
    <mergeCell ref="E3:F3"/>
    <mergeCell ref="G3:H3"/>
    <mergeCell ref="I3:J3"/>
    <mergeCell ref="K3:L3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paperSize="123" scale="79" fitToHeight="2" orientation="landscape" horizontalDpi="300" verticalDpi="300" r:id="rId1"/>
  <headerFooter>
    <oddFooter>&amp;CEXHIBIT 1 |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Bill of Services</vt:lpstr>
      <vt:lpstr>Exhibit 1</vt:lpstr>
      <vt:lpstr>'Exhibit 1'!Área_de_impresión</vt:lpstr>
      <vt:lpstr>'Exhibit 1'!Print_Area</vt:lpstr>
      <vt:lpstr>'Exhibit 1'!Print_Titles</vt:lpstr>
      <vt:lpstr>'Exhibit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Andres Garrido Soules</dc:creator>
  <cp:lastModifiedBy>Andres Rodriguez Gutierrez</cp:lastModifiedBy>
  <cp:lastPrinted>2020-09-07T19:42:15Z</cp:lastPrinted>
  <dcterms:created xsi:type="dcterms:W3CDTF">2020-09-01T02:26:15Z</dcterms:created>
  <dcterms:modified xsi:type="dcterms:W3CDTF">2020-09-11T23:33:23Z</dcterms:modified>
</cp:coreProperties>
</file>